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17\"/>
    </mc:Choice>
  </mc:AlternateContent>
  <xr:revisionPtr revIDLastSave="0" documentId="13_ncr:1_{3EB9CF7B-968A-4529-9390-02CD3EA6A8DE}" xr6:coauthVersionLast="47" xr6:coauthVersionMax="47" xr10:uidLastSave="{00000000-0000-0000-0000-000000000000}"/>
  <bookViews>
    <workbookView xWindow="996" yWindow="636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ОСР 518-02-01" sheetId="8" r:id="rId8"/>
    <sheet name="ОСР 518-12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I38" i="1"/>
  <c r="I37" i="1"/>
  <c r="I36" i="1"/>
  <c r="I35" i="1"/>
  <c r="I34" i="1"/>
  <c r="G71" i="2"/>
  <c r="G72" i="2" s="1"/>
  <c r="G74" i="2" s="1"/>
  <c r="G75" i="2" s="1"/>
  <c r="G76" i="2" s="1"/>
  <c r="F71" i="2"/>
  <c r="F72" i="2" s="1"/>
  <c r="F74" i="2" s="1"/>
  <c r="F75" i="2" s="1"/>
  <c r="F76" i="2" s="1"/>
  <c r="E71" i="2"/>
  <c r="E72" i="2" s="1"/>
  <c r="E74" i="2" s="1"/>
  <c r="E75" i="2" s="1"/>
  <c r="E76" i="2" s="1"/>
  <c r="G70" i="2"/>
  <c r="F70" i="2"/>
  <c r="E70" i="2"/>
  <c r="D70" i="2"/>
  <c r="D71" i="2" s="1"/>
  <c r="G62" i="2"/>
  <c r="H62" i="2" s="1"/>
  <c r="F62" i="2"/>
  <c r="E62" i="2"/>
  <c r="D62" i="2"/>
  <c r="H61" i="2"/>
  <c r="G43" i="2"/>
  <c r="F43" i="2"/>
  <c r="E43" i="2"/>
  <c r="H43" i="2" s="1"/>
  <c r="D43" i="2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H34" i="2" s="1"/>
  <c r="F34" i="2"/>
  <c r="E34" i="2"/>
  <c r="D34" i="2"/>
  <c r="H33" i="2"/>
  <c r="G31" i="2"/>
  <c r="F31" i="2"/>
  <c r="E31" i="2"/>
  <c r="H31" i="2" s="1"/>
  <c r="D31" i="2"/>
  <c r="H30" i="2"/>
  <c r="G23" i="2"/>
  <c r="F23" i="2"/>
  <c r="E23" i="2"/>
  <c r="D23" i="2"/>
  <c r="H23" i="2" s="1"/>
  <c r="H22" i="2"/>
  <c r="C32" i="1" l="1"/>
  <c r="C31" i="1"/>
  <c r="C38" i="1"/>
  <c r="H71" i="2"/>
  <c r="D72" i="2"/>
  <c r="H70" i="2"/>
  <c r="C40" i="1" l="1"/>
  <c r="C42" i="1" s="1"/>
  <c r="C39" i="1"/>
  <c r="D74" i="2"/>
  <c r="H72" i="2"/>
  <c r="D75" i="2" l="1"/>
  <c r="H74" i="2"/>
  <c r="H75" i="2" l="1"/>
  <c r="D76" i="2"/>
  <c r="H76" i="2" s="1"/>
  <c r="G5" i="11"/>
</calcChain>
</file>

<file path=xl/sharedStrings.xml><?xml version="1.0" encoding="utf-8"?>
<sst xmlns="http://schemas.openxmlformats.org/spreadsheetml/2006/main" count="365" uniqueCount="169">
  <si>
    <t>СВОДКА ЗАТРАТ</t>
  </si>
  <si>
    <t>P_0817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</si>
  <si>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</si>
  <si>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</si>
  <si>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</si>
  <si>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</si>
  <si>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</si>
  <si>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</si>
  <si>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</si>
  <si>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</si>
  <si>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</si>
  <si>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</si>
  <si>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</si>
  <si>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</si>
  <si>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</si>
  <si>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</si>
  <si>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</si>
  <si>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</si>
  <si>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</si>
  <si>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</si>
  <si>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</si>
  <si>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</si>
  <si>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</si>
  <si>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</si>
  <si>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</si>
  <si>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</si>
  <si>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</si>
  <si>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</si>
  <si>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</si>
  <si>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</si>
  <si>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</si>
  <si>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</si>
  <si>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</si>
  <si>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</si>
  <si>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</si>
  <si>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</si>
  <si>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</si>
  <si>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</si>
  <si>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</si>
  <si>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</si>
  <si>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</si>
  <si>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</si>
  <si>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</si>
  <si>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</si>
  <si>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</si>
  <si>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</si>
  <si>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</si>
  <si>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</si>
  <si>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</si>
  <si>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</si>
  <si>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</si>
  <si>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</si>
  <si>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</si>
  <si>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</si>
  <si>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</si>
  <si>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</si>
  <si>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</si>
  <si>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</si>
  <si>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</si>
  <si>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</si>
  <si>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</si>
  <si>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</si>
  <si>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</si>
  <si>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</si>
  <si>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</si>
  <si>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</si>
  <si>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</si>
  <si>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</si>
  <si>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</si>
  <si>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</si>
  <si>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</si>
  <si>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</si>
  <si>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</si>
  <si>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</si>
  <si>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</si>
  <si>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</si>
  <si>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</si>
  <si>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</si>
  <si>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</si>
  <si>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</si>
  <si>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</si>
  <si>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</si>
  <si>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</si>
  <si>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</si>
  <si>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</si>
  <si>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</si>
  <si>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</si>
  <si>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</si>
  <si>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</si>
  <si>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</si>
  <si>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</si>
  <si>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</si>
  <si>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</si>
  <si>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</si>
  <si>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</si>
  <si>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</si>
  <si>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</si>
  <si>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</si>
  <si>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</si>
  <si>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</si>
  <si>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</si>
  <si>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</si>
  <si>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</si>
  <si>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</si>
  <si>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</si>
  <si>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</si>
  <si>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</si>
  <si>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</si>
  <si>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</si>
  <si>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</si>
  <si>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</si>
  <si>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</si>
  <si>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</si>
  <si>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</si>
  <si>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</si>
  <si>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</si>
  <si>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</si>
  <si>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</si>
  <si>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</si>
  <si>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</si>
  <si>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</si>
  <si>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12-01</t>
  </si>
  <si>
    <t>ОСР 518-12-01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</si>
  <si>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</si>
  <si>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</si>
  <si>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</si>
  <si>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</si>
  <si>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</si>
  <si>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</si>
  <si>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</si>
  <si>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</si>
  <si>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</si>
  <si>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</si>
  <si>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</si>
  <si>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</si>
  <si>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</si>
  <si>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</si>
  <si>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</si>
  <si>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</si>
  <si>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</si>
  <si>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</si>
  <si>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</si>
  <si>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</si>
  <si>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</si>
  <si>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</si>
  <si>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</si>
  <si>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</si>
  <si>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</si>
  <si>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</si>
  <si>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</si>
  <si>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</si>
  <si>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</si>
  <si>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</si>
  <si>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</si>
  <si>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</si>
  <si>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</si>
  <si>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</si>
  <si>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</si>
  <si>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ФСБЦ-05.1.02.07-0066</t>
  </si>
  <si>
    <t>ФСБЦ-21.2.01.01-0038</t>
  </si>
  <si>
    <t>Реконструкция ВЛ 0,4 кВ Ф-1 от КТП Б 409/250 кВА ( протженностью 0,4 км),установка приборов учета (8 т.у.)</t>
  </si>
  <si>
    <t>Реконструкция ВЛ 0,4 кВ Ф-1 от КТП Б 409/250 кВА ( протженностью 0,4 км),установка приборов учета (8 т.у.)</t>
  </si>
  <si>
    <t>Реконструкция ВЛ 0,4 кВ Ф-1 от КТП Б 409/250 кВА ( протженностью 0,4 км),установка приборов учета (8 т.у.)</t>
  </si>
  <si>
    <t>Реконструкция ВЛ 0,4 кВ Ф-1 от КТП Б 409/250 кВА ( протженностью 0,4 км),установка приборов учета (8 т.у.)</t>
  </si>
  <si>
    <t>Реконструкция ВЛ 0,4 кВ Ф-1 от КТП Б 409/250 кВА ( протженностью 0,4 км),установка приборов учета (8 т.у.)</t>
  </si>
  <si>
    <t>Реконструкция ВЛ 0,4 кВ Ф-1 от КТП Б 409/250 кВА ( протженностью 0,4 км),установка приборов учета (8 т.у.)</t>
  </si>
  <si>
    <t>Реконструкция ВЛ 0,4 кВ Ф-1 от КТП Б 409/250 кВА ( протженностью 0,4 км),установка приборов учета (8 т.у.)</t>
  </si>
  <si>
    <t>Реконструкция ВЛ 0,4 кВ Ф-1 от КТП Б 409/250 кВА ( протженностью 0,4 км),установка приборов учета (8 т.у.)</t>
  </si>
  <si>
    <t>Реконструкция ВЛ 0,4 кВ Ф-1 от КТП Б 409/250 кВА ( протженностью 0,4 км),установка приборов учета (8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</si>
</sst>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7D1220F5-121C-4BAA-9A9E-CC39304CFE67}"/>
    <cellStyle name="Обычный" xfId="0" builtinId="0"/>
    <cellStyle name="Обычный 2" xfId="4" xr:uid="{1B5F0AB0-0BB9-4F17-BACB-ACEC4F2EDE3C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66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160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143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144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145</v>
      </c>
      <c r="C26" s="54"/>
      <c r="D26" s="51"/>
      <c r="E26" s="51"/>
      <c r="F26" s="51"/>
      <c r="G26" s="52"/>
      <c r="H26" s="52" t="s">
        <v>146</v>
      </c>
      <c r="I26" s="52"/>
    </row>
    <row r="27" spans="1:9" ht="17.100000000000001" customHeight="1" x14ac:dyDescent="0.3">
      <c r="A27" s="55" t="s">
        <v>6</v>
      </c>
      <c r="B27" s="53" t="s">
        <v>147</v>
      </c>
      <c r="C27" s="56">
        <v>0</v>
      </c>
      <c r="D27" s="57"/>
      <c r="E27" s="57"/>
      <c r="F27" s="57"/>
      <c r="G27" s="58" t="s">
        <v>148</v>
      </c>
      <c r="H27" s="58" t="s">
        <v>149</v>
      </c>
      <c r="I27" s="58" t="s">
        <v>150</v>
      </c>
    </row>
    <row r="28" spans="1:9" ht="17.100000000000001" customHeight="1" x14ac:dyDescent="0.3">
      <c r="A28" s="55" t="s">
        <v>7</v>
      </c>
      <c r="B28" s="53" t="s">
        <v>151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152</v>
      </c>
      <c r="C29" s="62">
        <f>ССР!G67*1.2</f>
        <v>122.182046301996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122.182046301996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153</v>
      </c>
      <c r="C31" s="62">
        <f>C30-ROUND(C30/1.2,5)</f>
        <v>20.363676301995994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154</v>
      </c>
      <c r="C32" s="67">
        <f>C30*I36</f>
        <v>141.73023290064506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155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147</v>
      </c>
      <c r="C35" s="76">
        <f>ССР!D76+ССР!E76</f>
        <v>2196.5555374188129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151</v>
      </c>
      <c r="C36" s="76">
        <f>ССР!F76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152</v>
      </c>
      <c r="C37" s="76">
        <f>ССР!G76-'Сводка затрат'!C29</f>
        <v>145.68532152784937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2342.2408589466622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153</v>
      </c>
      <c r="C39" s="62">
        <f>C38-ROUND(C38/1.2,5)</f>
        <v>390.37347894666232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154</v>
      </c>
      <c r="C40" s="77">
        <f>C38*I37</f>
        <v>2837.0963353297379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156</v>
      </c>
      <c r="C42" s="103">
        <f>C40+C32</f>
        <v>2978.8265682303831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157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4"/>
  <sheetViews>
    <sheetView zoomScale="75" zoomScaleNormal="87" workbookViewId="0">
      <selection activeCell="H3" sqref="H3:H61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104</v>
      </c>
      <c r="B1" s="37" t="s">
        <v>105</v>
      </c>
      <c r="C1" s="37" t="s">
        <v>106</v>
      </c>
      <c r="D1" s="37" t="s">
        <v>107</v>
      </c>
      <c r="E1" s="37" t="s">
        <v>108</v>
      </c>
      <c r="F1" s="37" t="s">
        <v>109</v>
      </c>
      <c r="G1" s="37" t="s">
        <v>110</v>
      </c>
      <c r="H1" s="37" t="s">
        <v>111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85</v>
      </c>
      <c r="B3" s="94"/>
      <c r="C3" s="45"/>
      <c r="D3" s="43">
        <v>1712.8088156270001</v>
      </c>
      <c r="E3" s="41"/>
      <c r="F3" s="41"/>
      <c r="G3" s="41"/>
      <c r="H3" s="48"/>
    </row>
    <row r="4" spans="1:8" x14ac:dyDescent="0.3">
      <c r="A4" s="95" t="s">
        <v>112</v>
      </c>
      <c r="B4" s="42" t="s">
        <v>113</v>
      </c>
      <c r="C4" s="45"/>
      <c r="D4" s="43">
        <v>1654.1191433888</v>
      </c>
      <c r="E4" s="41"/>
      <c r="F4" s="41"/>
      <c r="G4" s="41"/>
      <c r="H4" s="48"/>
    </row>
    <row r="5" spans="1:8" x14ac:dyDescent="0.3">
      <c r="A5" s="95"/>
      <c r="B5" s="42" t="s">
        <v>114</v>
      </c>
      <c r="C5" s="37"/>
      <c r="D5" s="43">
        <v>40.745891377585998</v>
      </c>
      <c r="E5" s="41"/>
      <c r="F5" s="41"/>
      <c r="G5" s="41"/>
      <c r="H5" s="47"/>
    </row>
    <row r="6" spans="1:8" x14ac:dyDescent="0.3">
      <c r="A6" s="96"/>
      <c r="B6" s="42" t="s">
        <v>115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1430.1189750962999</v>
      </c>
      <c r="E8" s="41">
        <v>0.4</v>
      </c>
      <c r="F8" s="41" t="s">
        <v>117</v>
      </c>
      <c r="G8" s="44">
        <v>3575.2974377406999</v>
      </c>
      <c r="H8" s="47"/>
    </row>
    <row r="9" spans="1:8" x14ac:dyDescent="0.3">
      <c r="A9" s="99">
        <v>1</v>
      </c>
      <c r="B9" s="42" t="s">
        <v>113</v>
      </c>
      <c r="C9" s="95"/>
      <c r="D9" s="44">
        <v>1408.6868068799999</v>
      </c>
      <c r="E9" s="41"/>
      <c r="F9" s="41"/>
      <c r="G9" s="41"/>
      <c r="H9" s="96" t="s">
        <v>26</v>
      </c>
    </row>
    <row r="10" spans="1:8" x14ac:dyDescent="0.3">
      <c r="A10" s="95"/>
      <c r="B10" s="42" t="s">
        <v>114</v>
      </c>
      <c r="C10" s="95"/>
      <c r="D10" s="44">
        <v>21.432168216288002</v>
      </c>
      <c r="E10" s="41"/>
      <c r="F10" s="41"/>
      <c r="G10" s="41"/>
      <c r="H10" s="96"/>
    </row>
    <row r="11" spans="1:8" x14ac:dyDescent="0.3">
      <c r="A11" s="95"/>
      <c r="B11" s="42" t="s">
        <v>115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116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96</v>
      </c>
      <c r="B13" s="98"/>
      <c r="C13" s="95" t="s">
        <v>119</v>
      </c>
      <c r="D13" s="44">
        <v>264.74605967009001</v>
      </c>
      <c r="E13" s="41">
        <v>8</v>
      </c>
      <c r="F13" s="41" t="s">
        <v>118</v>
      </c>
      <c r="G13" s="44">
        <v>33.093257458761002</v>
      </c>
      <c r="H13" s="47"/>
    </row>
    <row r="14" spans="1:8" x14ac:dyDescent="0.3">
      <c r="A14" s="99">
        <v>2</v>
      </c>
      <c r="B14" s="42" t="s">
        <v>113</v>
      </c>
      <c r="C14" s="95"/>
      <c r="D14" s="44">
        <v>245.43233650879</v>
      </c>
      <c r="E14" s="41"/>
      <c r="F14" s="41"/>
      <c r="G14" s="41"/>
      <c r="H14" s="96" t="s">
        <v>26</v>
      </c>
    </row>
    <row r="15" spans="1:8" x14ac:dyDescent="0.3">
      <c r="A15" s="95"/>
      <c r="B15" s="42" t="s">
        <v>114</v>
      </c>
      <c r="C15" s="95"/>
      <c r="D15" s="44">
        <v>19.313723161298</v>
      </c>
      <c r="E15" s="41"/>
      <c r="F15" s="41"/>
      <c r="G15" s="41"/>
      <c r="H15" s="96"/>
    </row>
    <row r="16" spans="1:8" x14ac:dyDescent="0.3">
      <c r="A16" s="95"/>
      <c r="B16" s="42" t="s">
        <v>115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116</v>
      </c>
      <c r="C17" s="95"/>
      <c r="D17" s="44">
        <v>0</v>
      </c>
      <c r="E17" s="41"/>
      <c r="F17" s="41"/>
      <c r="G17" s="41"/>
      <c r="H17" s="96"/>
    </row>
    <row r="18" spans="1:8" x14ac:dyDescent="0.3">
      <c r="A18" s="95" t="s">
        <v>120</v>
      </c>
      <c r="B18" s="42" t="s">
        <v>113</v>
      </c>
      <c r="C18" s="37"/>
      <c r="D18" s="43">
        <v>1654.1191433888</v>
      </c>
      <c r="E18" s="41"/>
      <c r="F18" s="41"/>
      <c r="G18" s="41"/>
      <c r="H18" s="47"/>
    </row>
    <row r="19" spans="1:8" x14ac:dyDescent="0.3">
      <c r="A19" s="95"/>
      <c r="B19" s="42" t="s">
        <v>114</v>
      </c>
      <c r="C19" s="37"/>
      <c r="D19" s="43">
        <v>40.745891377585998</v>
      </c>
      <c r="E19" s="41"/>
      <c r="F19" s="41"/>
      <c r="G19" s="41"/>
      <c r="H19" s="47"/>
    </row>
    <row r="20" spans="1:8" x14ac:dyDescent="0.3">
      <c r="A20" s="95"/>
      <c r="B20" s="42" t="s">
        <v>115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116</v>
      </c>
      <c r="C21" s="37"/>
      <c r="D21" s="43">
        <v>17.943780860608001</v>
      </c>
      <c r="E21" s="41"/>
      <c r="F21" s="41"/>
      <c r="G21" s="41"/>
      <c r="H21" s="47"/>
    </row>
    <row r="22" spans="1:8" x14ac:dyDescent="0.3">
      <c r="A22" s="97" t="s">
        <v>91</v>
      </c>
      <c r="B22" s="98"/>
      <c r="C22" s="95" t="s">
        <v>25</v>
      </c>
      <c r="D22" s="44">
        <v>16.004275363967999</v>
      </c>
      <c r="E22" s="41">
        <v>0.4</v>
      </c>
      <c r="F22" s="41" t="s">
        <v>117</v>
      </c>
      <c r="G22" s="44">
        <v>40.01068840992</v>
      </c>
      <c r="H22" s="47"/>
    </row>
    <row r="23" spans="1:8" x14ac:dyDescent="0.3">
      <c r="A23" s="99">
        <v>1</v>
      </c>
      <c r="B23" s="42" t="s">
        <v>113</v>
      </c>
      <c r="C23" s="95"/>
      <c r="D23" s="44">
        <v>0</v>
      </c>
      <c r="E23" s="41"/>
      <c r="F23" s="41"/>
      <c r="G23" s="41"/>
      <c r="H23" s="96" t="s">
        <v>26</v>
      </c>
    </row>
    <row r="24" spans="1:8" x14ac:dyDescent="0.3">
      <c r="A24" s="95"/>
      <c r="B24" s="42" t="s">
        <v>114</v>
      </c>
      <c r="C24" s="95"/>
      <c r="D24" s="44">
        <v>0</v>
      </c>
      <c r="E24" s="41"/>
      <c r="F24" s="41"/>
      <c r="G24" s="41"/>
      <c r="H24" s="96"/>
    </row>
    <row r="25" spans="1:8" x14ac:dyDescent="0.3">
      <c r="A25" s="95"/>
      <c r="B25" s="42" t="s">
        <v>115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116</v>
      </c>
      <c r="C26" s="95"/>
      <c r="D26" s="44">
        <v>16.004275363967999</v>
      </c>
      <c r="E26" s="41"/>
      <c r="F26" s="41"/>
      <c r="G26" s="41"/>
      <c r="H26" s="96"/>
    </row>
    <row r="27" spans="1:8" x14ac:dyDescent="0.3">
      <c r="A27" s="97" t="s">
        <v>98</v>
      </c>
      <c r="B27" s="98"/>
      <c r="C27" s="95" t="s">
        <v>119</v>
      </c>
      <c r="D27" s="44">
        <v>1.9395054966397001</v>
      </c>
      <c r="E27" s="41">
        <v>8</v>
      </c>
      <c r="F27" s="41" t="s">
        <v>118</v>
      </c>
      <c r="G27" s="44">
        <v>0.24243818707996001</v>
      </c>
      <c r="H27" s="47"/>
    </row>
    <row r="28" spans="1:8" x14ac:dyDescent="0.3">
      <c r="A28" s="99">
        <v>2</v>
      </c>
      <c r="B28" s="42" t="s">
        <v>113</v>
      </c>
      <c r="C28" s="95"/>
      <c r="D28" s="44">
        <v>0</v>
      </c>
      <c r="E28" s="41"/>
      <c r="F28" s="41"/>
      <c r="G28" s="41"/>
      <c r="H28" s="96" t="s">
        <v>26</v>
      </c>
    </row>
    <row r="29" spans="1:8" x14ac:dyDescent="0.3">
      <c r="A29" s="95"/>
      <c r="B29" s="42" t="s">
        <v>114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115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116</v>
      </c>
      <c r="C31" s="95"/>
      <c r="D31" s="44">
        <v>1.9395054966397001</v>
      </c>
      <c r="E31" s="41"/>
      <c r="F31" s="41"/>
      <c r="G31" s="41"/>
      <c r="H31" s="96"/>
    </row>
    <row r="32" spans="1:8" ht="24.6" x14ac:dyDescent="0.3">
      <c r="A32" s="100" t="s">
        <v>93</v>
      </c>
      <c r="B32" s="94"/>
      <c r="C32" s="37"/>
      <c r="D32" s="43">
        <v>101.81862376741</v>
      </c>
      <c r="E32" s="41"/>
      <c r="F32" s="41"/>
      <c r="G32" s="41"/>
      <c r="H32" s="47"/>
    </row>
    <row r="33" spans="1:8" x14ac:dyDescent="0.3">
      <c r="A33" s="95" t="s">
        <v>121</v>
      </c>
      <c r="B33" s="42" t="s">
        <v>113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114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115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116</v>
      </c>
      <c r="C36" s="37"/>
      <c r="D36" s="43">
        <v>100.78210202827999</v>
      </c>
      <c r="E36" s="41"/>
      <c r="F36" s="41"/>
      <c r="G36" s="41"/>
      <c r="H36" s="47"/>
    </row>
    <row r="37" spans="1:8" x14ac:dyDescent="0.3">
      <c r="A37" s="97" t="s">
        <v>93</v>
      </c>
      <c r="B37" s="98"/>
      <c r="C37" s="95" t="s">
        <v>25</v>
      </c>
      <c r="D37" s="44">
        <v>100.78210202827999</v>
      </c>
      <c r="E37" s="41">
        <v>0.4</v>
      </c>
      <c r="F37" s="41" t="s">
        <v>117</v>
      </c>
      <c r="G37" s="44">
        <v>251.95525507068999</v>
      </c>
      <c r="H37" s="47"/>
    </row>
    <row r="38" spans="1:8" x14ac:dyDescent="0.3">
      <c r="A38" s="99">
        <v>1</v>
      </c>
      <c r="B38" s="42" t="s">
        <v>113</v>
      </c>
      <c r="C38" s="95"/>
      <c r="D38" s="44">
        <v>0</v>
      </c>
      <c r="E38" s="41"/>
      <c r="F38" s="41"/>
      <c r="G38" s="41"/>
      <c r="H38" s="96" t="s">
        <v>26</v>
      </c>
    </row>
    <row r="39" spans="1:8" x14ac:dyDescent="0.3">
      <c r="A39" s="95"/>
      <c r="B39" s="42" t="s">
        <v>114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115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116</v>
      </c>
      <c r="C41" s="95"/>
      <c r="D41" s="44">
        <v>100.78210202827999</v>
      </c>
      <c r="E41" s="41"/>
      <c r="F41" s="41"/>
      <c r="G41" s="41"/>
      <c r="H41" s="96"/>
    </row>
    <row r="42" spans="1:8" x14ac:dyDescent="0.3">
      <c r="A42" s="95" t="s">
        <v>122</v>
      </c>
      <c r="B42" s="42" t="s">
        <v>113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114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115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116</v>
      </c>
      <c r="C45" s="37"/>
      <c r="D45" s="43">
        <v>101.81862376741</v>
      </c>
      <c r="E45" s="41"/>
      <c r="F45" s="41"/>
      <c r="G45" s="41"/>
      <c r="H45" s="47"/>
    </row>
    <row r="46" spans="1:8" x14ac:dyDescent="0.3">
      <c r="A46" s="97" t="s">
        <v>93</v>
      </c>
      <c r="B46" s="98"/>
      <c r="C46" s="95" t="s">
        <v>125</v>
      </c>
      <c r="D46" s="44">
        <v>1.0365217391304</v>
      </c>
      <c r="E46" s="41">
        <v>8.0000000000000007E-5</v>
      </c>
      <c r="F46" s="41" t="s">
        <v>123</v>
      </c>
      <c r="G46" s="44">
        <v>12956.521739129999</v>
      </c>
      <c r="H46" s="47"/>
    </row>
    <row r="47" spans="1:8" x14ac:dyDescent="0.3">
      <c r="A47" s="99">
        <v>1</v>
      </c>
      <c r="B47" s="42" t="s">
        <v>113</v>
      </c>
      <c r="C47" s="95"/>
      <c r="D47" s="44">
        <v>0</v>
      </c>
      <c r="E47" s="41"/>
      <c r="F47" s="41"/>
      <c r="G47" s="41"/>
      <c r="H47" s="96" t="s">
        <v>124</v>
      </c>
    </row>
    <row r="48" spans="1:8" x14ac:dyDescent="0.3">
      <c r="A48" s="95"/>
      <c r="B48" s="42" t="s">
        <v>114</v>
      </c>
      <c r="C48" s="95"/>
      <c r="D48" s="44">
        <v>0</v>
      </c>
      <c r="E48" s="41"/>
      <c r="F48" s="41"/>
      <c r="G48" s="41"/>
      <c r="H48" s="96"/>
    </row>
    <row r="49" spans="1:8" x14ac:dyDescent="0.3">
      <c r="A49" s="95"/>
      <c r="B49" s="42" t="s">
        <v>115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116</v>
      </c>
      <c r="C50" s="95"/>
      <c r="D50" s="44">
        <v>1.0365217391304</v>
      </c>
      <c r="E50" s="41"/>
      <c r="F50" s="41"/>
      <c r="G50" s="41"/>
      <c r="H50" s="96"/>
    </row>
    <row r="51" spans="1:8" ht="24.6" x14ac:dyDescent="0.3">
      <c r="A51" s="100" t="s">
        <v>100</v>
      </c>
      <c r="B51" s="94"/>
      <c r="C51" s="37"/>
      <c r="D51" s="43">
        <v>3.12</v>
      </c>
      <c r="E51" s="41"/>
      <c r="F51" s="41"/>
      <c r="G51" s="41"/>
      <c r="H51" s="47"/>
    </row>
    <row r="52" spans="1:8" x14ac:dyDescent="0.3">
      <c r="A52" s="95" t="s">
        <v>126</v>
      </c>
      <c r="B52" s="42" t="s">
        <v>113</v>
      </c>
      <c r="C52" s="37"/>
      <c r="D52" s="43">
        <v>3.12</v>
      </c>
      <c r="E52" s="41"/>
      <c r="F52" s="41"/>
      <c r="G52" s="41"/>
      <c r="H52" s="47"/>
    </row>
    <row r="53" spans="1:8" x14ac:dyDescent="0.3">
      <c r="A53" s="95"/>
      <c r="B53" s="42" t="s">
        <v>114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115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116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 t="s">
        <v>102</v>
      </c>
      <c r="B56" s="98"/>
      <c r="C56" s="95" t="s">
        <v>125</v>
      </c>
      <c r="D56" s="44">
        <v>3.12</v>
      </c>
      <c r="E56" s="41">
        <v>8.0000000000000007E-5</v>
      </c>
      <c r="F56" s="41" t="s">
        <v>123</v>
      </c>
      <c r="G56" s="44">
        <v>39000</v>
      </c>
      <c r="H56" s="47"/>
    </row>
    <row r="57" spans="1:8" x14ac:dyDescent="0.3">
      <c r="A57" s="99">
        <v>1</v>
      </c>
      <c r="B57" s="42" t="s">
        <v>113</v>
      </c>
      <c r="C57" s="95"/>
      <c r="D57" s="44">
        <v>3.12</v>
      </c>
      <c r="E57" s="41"/>
      <c r="F57" s="41"/>
      <c r="G57" s="41"/>
      <c r="H57" s="96" t="s">
        <v>124</v>
      </c>
    </row>
    <row r="58" spans="1:8" x14ac:dyDescent="0.3">
      <c r="A58" s="95"/>
      <c r="B58" s="42" t="s">
        <v>114</v>
      </c>
      <c r="C58" s="95"/>
      <c r="D58" s="44">
        <v>0</v>
      </c>
      <c r="E58" s="41"/>
      <c r="F58" s="41"/>
      <c r="G58" s="41"/>
      <c r="H58" s="96"/>
    </row>
    <row r="59" spans="1:8" x14ac:dyDescent="0.3">
      <c r="A59" s="95"/>
      <c r="B59" s="42" t="s">
        <v>115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116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46"/>
      <c r="C61" s="46"/>
      <c r="D61" s="40"/>
      <c r="E61" s="40"/>
      <c r="F61" s="40"/>
      <c r="G61" s="40"/>
      <c r="H61" s="49"/>
    </row>
    <row r="63" spans="1:8" x14ac:dyDescent="0.3">
      <c r="A63" s="101" t="s">
        <v>127</v>
      </c>
      <c r="B63" s="101"/>
      <c r="C63" s="101"/>
      <c r="D63" s="101"/>
      <c r="E63" s="101"/>
      <c r="F63" s="101"/>
      <c r="G63" s="101"/>
      <c r="H63" s="101"/>
    </row>
    <row r="64" spans="1:8" x14ac:dyDescent="0.3">
      <c r="A64" s="101" t="s">
        <v>128</v>
      </c>
      <c r="B64" s="101"/>
      <c r="C64" s="101"/>
      <c r="D64" s="101"/>
      <c r="E64" s="101"/>
      <c r="F64" s="101"/>
      <c r="G64" s="101"/>
      <c r="H64" s="101"/>
    </row>
  </sheetData>
  <mergeCells count="38">
    <mergeCell ref="A63:H63"/>
    <mergeCell ref="A64:H64"/>
    <mergeCell ref="A52:A55"/>
    <mergeCell ref="A56:B56"/>
    <mergeCell ref="H57:H60"/>
    <mergeCell ref="C56:C60"/>
    <mergeCell ref="A57:A60"/>
    <mergeCell ref="A46:B46"/>
    <mergeCell ref="H47:H50"/>
    <mergeCell ref="C46:C50"/>
    <mergeCell ref="A47:A50"/>
    <mergeCell ref="A51:B51"/>
    <mergeCell ref="A37:B37"/>
    <mergeCell ref="H38:H41"/>
    <mergeCell ref="C37:C41"/>
    <mergeCell ref="A38:A41"/>
    <mergeCell ref="A42:A45"/>
    <mergeCell ref="H28:H31"/>
    <mergeCell ref="C27:C31"/>
    <mergeCell ref="A28:A31"/>
    <mergeCell ref="A32:B32"/>
    <mergeCell ref="A33:A36"/>
    <mergeCell ref="A22:B22"/>
    <mergeCell ref="H23:H26"/>
    <mergeCell ref="C22:C26"/>
    <mergeCell ref="A23:A26"/>
    <mergeCell ref="A27:B27"/>
    <mergeCell ref="A13:B13"/>
    <mergeCell ref="H14:H17"/>
    <mergeCell ref="C13:C17"/>
    <mergeCell ref="A14:A17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129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130</v>
      </c>
      <c r="B3" s="6" t="s">
        <v>131</v>
      </c>
      <c r="C3" s="6" t="s">
        <v>132</v>
      </c>
      <c r="D3" s="6" t="s">
        <v>133</v>
      </c>
      <c r="E3" s="6" t="s">
        <v>134</v>
      </c>
      <c r="F3" s="6" t="s">
        <v>135</v>
      </c>
      <c r="G3" s="6" t="s">
        <v>136</v>
      </c>
      <c r="H3" s="6" t="s">
        <v>137</v>
      </c>
    </row>
    <row r="4" spans="1:8" ht="39" hidden="1" customHeight="1" x14ac:dyDescent="0.3">
      <c r="A4" s="25" t="s">
        <v>138</v>
      </c>
      <c r="B4" s="26" t="s">
        <v>118</v>
      </c>
      <c r="C4" s="27">
        <v>1.6324150998397</v>
      </c>
      <c r="D4" s="27">
        <v>25.632087662364999</v>
      </c>
      <c r="E4" s="26">
        <v>0.4</v>
      </c>
      <c r="F4" s="26"/>
      <c r="G4" s="27">
        <v>41.842206940459</v>
      </c>
      <c r="H4" s="28"/>
    </row>
    <row r="5" spans="1:8" ht="39" customHeight="1" x14ac:dyDescent="0.3">
      <c r="A5" s="25" t="s">
        <v>139</v>
      </c>
      <c r="B5" s="26" t="s">
        <v>118</v>
      </c>
      <c r="C5" s="27">
        <v>14.808336977116999</v>
      </c>
      <c r="D5" s="27">
        <v>19.447555803385999</v>
      </c>
      <c r="E5" s="26">
        <v>0.4</v>
      </c>
      <c r="F5" s="25" t="s">
        <v>139</v>
      </c>
      <c r="G5" s="27">
        <f>287.98595971783+107.34523646035</f>
        <v>395.33119617817999</v>
      </c>
      <c r="H5" s="28" t="s">
        <v>158</v>
      </c>
    </row>
    <row r="6" spans="1:8" ht="39" hidden="1" customHeight="1" x14ac:dyDescent="0.3">
      <c r="A6" s="25" t="s">
        <v>140</v>
      </c>
      <c r="B6" s="26" t="s">
        <v>118</v>
      </c>
      <c r="C6" s="27">
        <v>1.3409124034397</v>
      </c>
      <c r="D6" s="27">
        <v>80.053876886355994</v>
      </c>
      <c r="E6" s="26">
        <v>0.4</v>
      </c>
      <c r="F6" s="25" t="s">
        <v>140</v>
      </c>
      <c r="G6" s="27">
        <v>107.34523646034999</v>
      </c>
      <c r="H6" s="28"/>
    </row>
    <row r="7" spans="1:8" ht="39" customHeight="1" x14ac:dyDescent="0.3">
      <c r="A7" s="25" t="s">
        <v>141</v>
      </c>
      <c r="B7" s="26" t="s">
        <v>117</v>
      </c>
      <c r="C7" s="27">
        <v>0.44150998396734997</v>
      </c>
      <c r="D7" s="27">
        <v>881.09974599531995</v>
      </c>
      <c r="E7" s="26">
        <v>0.4</v>
      </c>
      <c r="F7" s="25" t="s">
        <v>141</v>
      </c>
      <c r="G7" s="27">
        <v>389.01433472803001</v>
      </c>
      <c r="H7" s="28" t="s">
        <v>159</v>
      </c>
    </row>
    <row r="8" spans="1:8" ht="39" hidden="1" customHeight="1" x14ac:dyDescent="0.3">
      <c r="A8" s="25" t="s">
        <v>142</v>
      </c>
      <c r="B8" s="26" t="s">
        <v>118</v>
      </c>
      <c r="C8" s="27">
        <v>13.700626730797</v>
      </c>
      <c r="D8" s="27">
        <v>19.225895489928</v>
      </c>
      <c r="E8" s="26">
        <v>0.4</v>
      </c>
      <c r="F8" s="26"/>
      <c r="G8" s="27">
        <v>263.40681767282001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61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1408.6868068799999</v>
      </c>
      <c r="E25" s="20">
        <v>21.432168216288002</v>
      </c>
      <c r="F25" s="20">
        <v>0</v>
      </c>
      <c r="G25" s="20">
        <v>0</v>
      </c>
      <c r="H25" s="20">
        <v>1430.1189750962999</v>
      </c>
    </row>
    <row r="26" spans="1:8" ht="31.2" x14ac:dyDescent="0.3">
      <c r="A26" s="6">
        <v>2</v>
      </c>
      <c r="B26" s="6" t="s">
        <v>24</v>
      </c>
      <c r="C26" s="32" t="s">
        <v>26</v>
      </c>
      <c r="D26" s="20">
        <v>245.43233650879</v>
      </c>
      <c r="E26" s="20">
        <v>19.313723161298</v>
      </c>
      <c r="F26" s="20">
        <v>0</v>
      </c>
      <c r="G26" s="20">
        <v>0</v>
      </c>
      <c r="H26" s="20">
        <v>264.74605967009001</v>
      </c>
    </row>
    <row r="27" spans="1:8" x14ac:dyDescent="0.3">
      <c r="A27" s="6">
        <v>3</v>
      </c>
      <c r="B27" s="6" t="s">
        <v>27</v>
      </c>
      <c r="C27" s="32" t="s">
        <v>28</v>
      </c>
      <c r="D27" s="20">
        <v>3.12</v>
      </c>
      <c r="E27" s="20">
        <v>0</v>
      </c>
      <c r="F27" s="20">
        <v>0</v>
      </c>
      <c r="G27" s="20">
        <v>0</v>
      </c>
      <c r="H27" s="20">
        <v>3.12</v>
      </c>
    </row>
    <row r="28" spans="1:8" ht="17.100000000000001" customHeight="1" x14ac:dyDescent="0.3">
      <c r="A28" s="6"/>
      <c r="B28" s="9"/>
      <c r="C28" s="9" t="s">
        <v>29</v>
      </c>
      <c r="D28" s="20">
        <v>1657.2391433887999</v>
      </c>
      <c r="E28" s="20">
        <v>40.745891377585998</v>
      </c>
      <c r="F28" s="20">
        <v>0</v>
      </c>
      <c r="G28" s="20">
        <v>0</v>
      </c>
      <c r="H28" s="20">
        <v>1697.9850347664001</v>
      </c>
    </row>
    <row r="29" spans="1:8" ht="17.100000000000001" customHeight="1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7.100000000000001" customHeight="1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7.100000000000001" customHeight="1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7.100000000000001" customHeight="1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7.100000000000001" customHeight="1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7.100000000000001" customHeight="1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3.9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7.100000000000001" customHeight="1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7.100000000000001" customHeight="1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7.100000000000001" customHeight="1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7.100000000000001" customHeight="1" x14ac:dyDescent="0.3">
      <c r="A44" s="6"/>
      <c r="B44" s="9"/>
      <c r="C44" s="9" t="s">
        <v>40</v>
      </c>
      <c r="D44" s="20">
        <v>1657.2391433887999</v>
      </c>
      <c r="E44" s="20">
        <v>40.745891377585998</v>
      </c>
      <c r="F44" s="20">
        <v>0</v>
      </c>
      <c r="G44" s="20">
        <v>0</v>
      </c>
      <c r="H44" s="20">
        <v>1697.9850347664001</v>
      </c>
    </row>
    <row r="45" spans="1:8" ht="17.100000000000001" customHeight="1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33.082382867775998</v>
      </c>
      <c r="E46" s="20">
        <v>0.81491782755169995</v>
      </c>
      <c r="F46" s="20">
        <v>0</v>
      </c>
      <c r="G46" s="20">
        <v>0</v>
      </c>
      <c r="H46" s="20">
        <v>33.897300695326997</v>
      </c>
    </row>
    <row r="47" spans="1:8" ht="31.2" x14ac:dyDescent="0.3">
      <c r="A47" s="6">
        <v>5</v>
      </c>
      <c r="B47" s="6" t="s">
        <v>44</v>
      </c>
      <c r="C47" s="32" t="s">
        <v>45</v>
      </c>
      <c r="D47" s="20">
        <v>6.2399999999999997E-2</v>
      </c>
      <c r="E47" s="20">
        <v>0</v>
      </c>
      <c r="F47" s="20">
        <v>0</v>
      </c>
      <c r="G47" s="20">
        <v>0</v>
      </c>
      <c r="H47" s="20">
        <v>6.2399999999999997E-2</v>
      </c>
    </row>
    <row r="48" spans="1:8" ht="17.100000000000001" customHeight="1" x14ac:dyDescent="0.3">
      <c r="A48" s="6"/>
      <c r="B48" s="9"/>
      <c r="C48" s="9" t="s">
        <v>46</v>
      </c>
      <c r="D48" s="20">
        <v>33.144782867776001</v>
      </c>
      <c r="E48" s="20">
        <v>0.81491782755169995</v>
      </c>
      <c r="F48" s="20">
        <v>0</v>
      </c>
      <c r="G48" s="20">
        <v>0</v>
      </c>
      <c r="H48" s="20">
        <v>33.959700695327001</v>
      </c>
    </row>
    <row r="49" spans="1:8" ht="17.100000000000001" customHeight="1" x14ac:dyDescent="0.3">
      <c r="A49" s="6"/>
      <c r="B49" s="9"/>
      <c r="C49" s="9" t="s">
        <v>47</v>
      </c>
      <c r="D49" s="20">
        <v>1690.3839262566</v>
      </c>
      <c r="E49" s="20">
        <v>41.560809205136998</v>
      </c>
      <c r="F49" s="20">
        <v>0</v>
      </c>
      <c r="G49" s="20">
        <v>0</v>
      </c>
      <c r="H49" s="20">
        <v>1731.9447354617</v>
      </c>
    </row>
    <row r="50" spans="1:8" ht="17.100000000000001" customHeight="1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49</v>
      </c>
      <c r="C51" s="7" t="s">
        <v>25</v>
      </c>
      <c r="D51" s="20">
        <v>0</v>
      </c>
      <c r="E51" s="20">
        <v>0</v>
      </c>
      <c r="F51" s="20">
        <v>0</v>
      </c>
      <c r="G51" s="20">
        <v>16.004275363967999</v>
      </c>
      <c r="H51" s="20">
        <v>16.004275363967999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44.035959835295998</v>
      </c>
      <c r="E52" s="20">
        <v>1.0847371202541001</v>
      </c>
      <c r="F52" s="20">
        <v>0</v>
      </c>
      <c r="G52" s="20">
        <v>0</v>
      </c>
      <c r="H52" s="20">
        <v>45.120696955550002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37.514142679518997</v>
      </c>
      <c r="H53" s="20">
        <v>37.514142679518997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38.678990713367</v>
      </c>
      <c r="H54" s="20">
        <v>38.678990713367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16.886874218269</v>
      </c>
      <c r="H55" s="20">
        <v>16.886874218269</v>
      </c>
    </row>
    <row r="56" spans="1:8" ht="31.2" x14ac:dyDescent="0.3">
      <c r="A56" s="6">
        <v>11</v>
      </c>
      <c r="B56" s="6" t="s">
        <v>49</v>
      </c>
      <c r="C56" s="7" t="s">
        <v>56</v>
      </c>
      <c r="D56" s="20">
        <v>0</v>
      </c>
      <c r="E56" s="20">
        <v>0</v>
      </c>
      <c r="F56" s="20">
        <v>0</v>
      </c>
      <c r="G56" s="20">
        <v>5.8185164899188999</v>
      </c>
      <c r="H56" s="20">
        <v>5.8185164899188999</v>
      </c>
    </row>
    <row r="57" spans="1:8" ht="31.2" x14ac:dyDescent="0.3">
      <c r="A57" s="6">
        <v>12</v>
      </c>
      <c r="B57" s="6" t="s">
        <v>57</v>
      </c>
      <c r="C57" s="7" t="s">
        <v>58</v>
      </c>
      <c r="D57" s="20">
        <v>8.3060640000000005E-2</v>
      </c>
      <c r="E57" s="20">
        <v>0</v>
      </c>
      <c r="F57" s="20">
        <v>0</v>
      </c>
      <c r="G57" s="20">
        <v>0</v>
      </c>
      <c r="H57" s="20">
        <v>8.3060640000000005E-2</v>
      </c>
    </row>
    <row r="58" spans="1:8" ht="17.100000000000001" customHeight="1" x14ac:dyDescent="0.3">
      <c r="A58" s="6"/>
      <c r="B58" s="9"/>
      <c r="C58" s="9" t="s">
        <v>59</v>
      </c>
      <c r="D58" s="20">
        <v>44.119020475295997</v>
      </c>
      <c r="E58" s="20">
        <v>1.0847371202541001</v>
      </c>
      <c r="F58" s="20">
        <v>0</v>
      </c>
      <c r="G58" s="20">
        <v>114.90279946504</v>
      </c>
      <c r="H58" s="20">
        <v>160.10655706059001</v>
      </c>
    </row>
    <row r="59" spans="1:8" ht="17.100000000000001" customHeight="1" x14ac:dyDescent="0.3">
      <c r="A59" s="6"/>
      <c r="B59" s="9"/>
      <c r="C59" s="9" t="s">
        <v>60</v>
      </c>
      <c r="D59" s="20">
        <v>1734.5029467319</v>
      </c>
      <c r="E59" s="20">
        <v>42.645546325391997</v>
      </c>
      <c r="F59" s="20">
        <v>0</v>
      </c>
      <c r="G59" s="20">
        <v>114.90279946504</v>
      </c>
      <c r="H59" s="20">
        <v>1892.0512925222999</v>
      </c>
    </row>
    <row r="60" spans="1:8" ht="17.100000000000001" customHeight="1" x14ac:dyDescent="0.3">
      <c r="A60" s="6"/>
      <c r="B60" s="9"/>
      <c r="C60" s="9" t="s">
        <v>61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7.100000000000001" customHeight="1" x14ac:dyDescent="0.3">
      <c r="A62" s="6"/>
      <c r="B62" s="9"/>
      <c r="C62" s="9" t="s">
        <v>62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7.100000000000001" customHeight="1" x14ac:dyDescent="0.3">
      <c r="A63" s="6"/>
      <c r="B63" s="9"/>
      <c r="C63" s="9" t="s">
        <v>63</v>
      </c>
      <c r="D63" s="20">
        <v>1734.5029467319</v>
      </c>
      <c r="E63" s="20">
        <v>42.645546325391997</v>
      </c>
      <c r="F63" s="20">
        <v>0</v>
      </c>
      <c r="G63" s="20">
        <v>114.90279946504</v>
      </c>
      <c r="H63" s="20">
        <v>1892.0512925222999</v>
      </c>
    </row>
    <row r="64" spans="1:8" ht="153" customHeight="1" x14ac:dyDescent="0.3">
      <c r="A64" s="6"/>
      <c r="B64" s="9"/>
      <c r="C64" s="9" t="s">
        <v>64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65</v>
      </c>
      <c r="C65" s="7" t="s">
        <v>66</v>
      </c>
      <c r="D65" s="20">
        <v>0</v>
      </c>
      <c r="E65" s="20">
        <v>0</v>
      </c>
      <c r="F65" s="20">
        <v>0</v>
      </c>
      <c r="G65" s="20">
        <v>100.78210202827999</v>
      </c>
      <c r="H65" s="20">
        <v>100.78210202827999</v>
      </c>
    </row>
    <row r="66" spans="1:8" x14ac:dyDescent="0.3">
      <c r="A66" s="6">
        <v>14</v>
      </c>
      <c r="B66" s="6" t="s">
        <v>79</v>
      </c>
      <c r="C66" s="7" t="s">
        <v>80</v>
      </c>
      <c r="D66" s="20">
        <v>0</v>
      </c>
      <c r="E66" s="20">
        <v>0</v>
      </c>
      <c r="F66" s="20">
        <v>0</v>
      </c>
      <c r="G66" s="20">
        <v>1.0362698900508001</v>
      </c>
      <c r="H66" s="20">
        <v>1.0362698900508001</v>
      </c>
    </row>
    <row r="67" spans="1:8" ht="17.100000000000001" customHeight="1" x14ac:dyDescent="0.3">
      <c r="A67" s="6"/>
      <c r="B67" s="9"/>
      <c r="C67" s="9" t="s">
        <v>78</v>
      </c>
      <c r="D67" s="20">
        <v>0</v>
      </c>
      <c r="E67" s="20">
        <v>0</v>
      </c>
      <c r="F67" s="20">
        <v>0</v>
      </c>
      <c r="G67" s="20">
        <v>101.81837191833</v>
      </c>
      <c r="H67" s="20">
        <v>101.81837191833</v>
      </c>
    </row>
    <row r="68" spans="1:8" ht="17.100000000000001" customHeight="1" x14ac:dyDescent="0.3">
      <c r="A68" s="6"/>
      <c r="B68" s="9"/>
      <c r="C68" s="9" t="s">
        <v>77</v>
      </c>
      <c r="D68" s="20">
        <v>1734.5029467319</v>
      </c>
      <c r="E68" s="20">
        <v>42.645546325391997</v>
      </c>
      <c r="F68" s="20">
        <v>0</v>
      </c>
      <c r="G68" s="20">
        <v>216.72117138337001</v>
      </c>
      <c r="H68" s="20">
        <v>1993.8696644406</v>
      </c>
    </row>
    <row r="69" spans="1:8" ht="17.100000000000001" customHeight="1" x14ac:dyDescent="0.3">
      <c r="A69" s="6"/>
      <c r="B69" s="9"/>
      <c r="C69" s="9" t="s">
        <v>76</v>
      </c>
      <c r="D69" s="20"/>
      <c r="E69" s="20"/>
      <c r="F69" s="20"/>
      <c r="G69" s="20"/>
      <c r="H69" s="20"/>
    </row>
    <row r="70" spans="1:8" ht="33.9" customHeight="1" x14ac:dyDescent="0.3">
      <c r="A70" s="6">
        <v>15</v>
      </c>
      <c r="B70" s="6" t="s">
        <v>75</v>
      </c>
      <c r="C70" s="7" t="s">
        <v>74</v>
      </c>
      <c r="D70" s="20">
        <f>D68 * 3%</f>
        <v>52.035088401956997</v>
      </c>
      <c r="E70" s="20">
        <f>E68 * 3%</f>
        <v>1.27936638976176</v>
      </c>
      <c r="F70" s="20">
        <f>F68 * 3%</f>
        <v>0</v>
      </c>
      <c r="G70" s="20">
        <f>G68 * 3%</f>
        <v>6.5016351415011</v>
      </c>
      <c r="H70" s="20">
        <f>SUM(D70:G70)</f>
        <v>59.816089933219857</v>
      </c>
    </row>
    <row r="71" spans="1:8" ht="17.100000000000001" customHeight="1" x14ac:dyDescent="0.3">
      <c r="A71" s="6"/>
      <c r="B71" s="9"/>
      <c r="C71" s="9" t="s">
        <v>73</v>
      </c>
      <c r="D71" s="20">
        <f>D70</f>
        <v>52.035088401956997</v>
      </c>
      <c r="E71" s="20">
        <f>E70</f>
        <v>1.27936638976176</v>
      </c>
      <c r="F71" s="20">
        <f>F70</f>
        <v>0</v>
      </c>
      <c r="G71" s="20">
        <f>G70</f>
        <v>6.5016351415011</v>
      </c>
      <c r="H71" s="20">
        <f>SUM(D71:G71)</f>
        <v>59.816089933219857</v>
      </c>
    </row>
    <row r="72" spans="1:8" ht="17.100000000000001" customHeight="1" x14ac:dyDescent="0.3">
      <c r="A72" s="6"/>
      <c r="B72" s="9"/>
      <c r="C72" s="9" t="s">
        <v>72</v>
      </c>
      <c r="D72" s="20">
        <f>D71 + D68</f>
        <v>1786.538035133857</v>
      </c>
      <c r="E72" s="20">
        <f>E71 + E68</f>
        <v>43.924912715153759</v>
      </c>
      <c r="F72" s="20">
        <f>F71 + F68</f>
        <v>0</v>
      </c>
      <c r="G72" s="20">
        <f>G71 + G68</f>
        <v>223.22280652487112</v>
      </c>
      <c r="H72" s="20">
        <f>SUM(D72:G72)</f>
        <v>2053.685754373882</v>
      </c>
    </row>
    <row r="73" spans="1:8" ht="17.100000000000001" customHeight="1" x14ac:dyDescent="0.3">
      <c r="A73" s="6"/>
      <c r="B73" s="9"/>
      <c r="C73" s="9" t="s">
        <v>71</v>
      </c>
      <c r="D73" s="20"/>
      <c r="E73" s="20"/>
      <c r="F73" s="20"/>
      <c r="G73" s="20"/>
      <c r="H73" s="20"/>
    </row>
    <row r="74" spans="1:8" ht="17.100000000000001" customHeight="1" x14ac:dyDescent="0.3">
      <c r="A74" s="6">
        <v>16</v>
      </c>
      <c r="B74" s="6" t="s">
        <v>70</v>
      </c>
      <c r="C74" s="7" t="s">
        <v>69</v>
      </c>
      <c r="D74" s="20">
        <f>D72 * 20%</f>
        <v>357.30760702677139</v>
      </c>
      <c r="E74" s="20">
        <f>E72 * 20%</f>
        <v>8.7849825430307522</v>
      </c>
      <c r="F74" s="20">
        <f>F72 * 20%</f>
        <v>0</v>
      </c>
      <c r="G74" s="20">
        <f>G72 * 20%</f>
        <v>44.644561304974225</v>
      </c>
      <c r="H74" s="20">
        <f>SUM(D74:G74)</f>
        <v>410.73715087477638</v>
      </c>
    </row>
    <row r="75" spans="1:8" ht="17.100000000000001" customHeight="1" x14ac:dyDescent="0.3">
      <c r="A75" s="6"/>
      <c r="B75" s="9"/>
      <c r="C75" s="9" t="s">
        <v>68</v>
      </c>
      <c r="D75" s="20">
        <f>D74</f>
        <v>357.30760702677139</v>
      </c>
      <c r="E75" s="20">
        <f>E74</f>
        <v>8.7849825430307522</v>
      </c>
      <c r="F75" s="20">
        <f>F74</f>
        <v>0</v>
      </c>
      <c r="G75" s="20">
        <f>G74</f>
        <v>44.644561304974225</v>
      </c>
      <c r="H75" s="20">
        <f>SUM(D75:G75)</f>
        <v>410.73715087477638</v>
      </c>
    </row>
    <row r="76" spans="1:8" ht="17.100000000000001" customHeight="1" x14ac:dyDescent="0.3">
      <c r="A76" s="6"/>
      <c r="B76" s="9"/>
      <c r="C76" s="9" t="s">
        <v>67</v>
      </c>
      <c r="D76" s="20">
        <f>D75 + D72</f>
        <v>2143.8456421606284</v>
      </c>
      <c r="E76" s="20">
        <f>E75 + E72</f>
        <v>52.70989525818451</v>
      </c>
      <c r="F76" s="20">
        <f>F75 + F72</f>
        <v>0</v>
      </c>
      <c r="G76" s="20">
        <f>G75 + G72</f>
        <v>267.86736782984536</v>
      </c>
      <c r="H76" s="20">
        <f>SUM(D76:G76)</f>
        <v>2464.4229052486585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1408.6868068799999</v>
      </c>
      <c r="E13" s="19">
        <v>21.432168216288002</v>
      </c>
      <c r="F13" s="19">
        <v>0</v>
      </c>
      <c r="G13" s="19">
        <v>0</v>
      </c>
      <c r="H13" s="19">
        <v>1430.1189750962999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1408.6868068799999</v>
      </c>
      <c r="E14" s="19">
        <v>21.432168216288002</v>
      </c>
      <c r="F14" s="19">
        <v>0</v>
      </c>
      <c r="G14" s="19">
        <v>0</v>
      </c>
      <c r="H14" s="19">
        <v>1430.1189750962999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16.004275363967999</v>
      </c>
      <c r="H13" s="19">
        <v>16.004275363967999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16.004275363967999</v>
      </c>
      <c r="H14" s="19">
        <v>16.004275363967999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100.78210202827999</v>
      </c>
      <c r="H13" s="19">
        <v>100.78210202827999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100.78210202827999</v>
      </c>
      <c r="H14" s="19">
        <v>100.78210202827999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245.43233650879</v>
      </c>
      <c r="E13" s="19">
        <v>19.313723161298</v>
      </c>
      <c r="F13" s="19">
        <v>0</v>
      </c>
      <c r="G13" s="19">
        <v>0</v>
      </c>
      <c r="H13" s="19">
        <v>264.74605967009001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245.43233650879</v>
      </c>
      <c r="E14" s="19">
        <v>19.313723161298</v>
      </c>
      <c r="F14" s="19">
        <v>0</v>
      </c>
      <c r="G14" s="19">
        <v>0</v>
      </c>
      <c r="H14" s="19">
        <v>264.74605967009001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1.9395054966397001</v>
      </c>
      <c r="H13" s="19">
        <v>1.9395054966397001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1.9395054966397001</v>
      </c>
      <c r="H14" s="19">
        <v>1.9395054966397001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3.12</v>
      </c>
      <c r="E13" s="19">
        <v>0</v>
      </c>
      <c r="F13" s="19">
        <v>0</v>
      </c>
      <c r="G13" s="19">
        <v>0</v>
      </c>
      <c r="H13" s="19">
        <v>3.12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3.12</v>
      </c>
      <c r="E14" s="19">
        <v>0</v>
      </c>
      <c r="F14" s="19">
        <v>0</v>
      </c>
      <c r="G14" s="19">
        <v>0</v>
      </c>
      <c r="H14" s="19">
        <v>3.12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1.0365217391304</v>
      </c>
      <c r="H13" s="19">
        <v>1.0365217391304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1.0365217391304</v>
      </c>
      <c r="H14" s="19">
        <v>1.0365217391304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2025-11-18T10:31:33Z</dcterms:modified>
</cp:coreProperties>
</file>